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STO VOLTA MT 220\"/>
    </mc:Choice>
  </mc:AlternateContent>
  <bookViews>
    <workbookView xWindow="0" yWindow="0" windowWidth="24000" windowHeight="9735"/>
  </bookViews>
  <sheets>
    <sheet name="Plan1" sheetId="1" r:id="rId1"/>
    <sheet name="Plan2" sheetId="2" r:id="rId2"/>
    <sheet name="Plan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E36" i="1"/>
  <c r="F36" i="1" s="1"/>
  <c r="J35" i="1"/>
  <c r="E35" i="1"/>
  <c r="F35" i="1" s="1"/>
  <c r="H35" i="1" s="1"/>
  <c r="J34" i="1"/>
  <c r="E34" i="1"/>
  <c r="F34" i="1" s="1"/>
  <c r="J33" i="1"/>
  <c r="E33" i="1"/>
  <c r="E37" i="1" s="1"/>
  <c r="K7" i="2"/>
  <c r="K8" i="2"/>
  <c r="K9" i="2"/>
  <c r="J7" i="2"/>
  <c r="J8" i="2"/>
  <c r="J9" i="2"/>
  <c r="J6" i="2"/>
  <c r="K6" i="2" s="1"/>
  <c r="E6" i="1"/>
  <c r="F6" i="1" s="1"/>
  <c r="E7" i="1"/>
  <c r="F7" i="1" s="1"/>
  <c r="H7" i="1" s="1"/>
  <c r="J7" i="1" s="1"/>
  <c r="E8" i="1"/>
  <c r="F8" i="1" s="1"/>
  <c r="H8" i="1" s="1"/>
  <c r="J8" i="1" s="1"/>
  <c r="E9" i="1"/>
  <c r="F9" i="1" s="1"/>
  <c r="H9" i="1" s="1"/>
  <c r="J9" i="1" s="1"/>
  <c r="E9" i="2"/>
  <c r="F9" i="2" s="1"/>
  <c r="H9" i="2" s="1"/>
  <c r="E8" i="2"/>
  <c r="F8" i="2" s="1"/>
  <c r="H8" i="2" s="1"/>
  <c r="E7" i="2"/>
  <c r="F7" i="2" s="1"/>
  <c r="H7" i="2" s="1"/>
  <c r="E6" i="2"/>
  <c r="F6" i="2" s="1"/>
  <c r="F33" i="1" l="1"/>
  <c r="H33" i="1" s="1"/>
  <c r="K35" i="1"/>
  <c r="K34" i="1"/>
  <c r="H34" i="1"/>
  <c r="K36" i="1"/>
  <c r="H36" i="1"/>
  <c r="F37" i="1"/>
  <c r="E10" i="1"/>
  <c r="F10" i="1"/>
  <c r="H6" i="1"/>
  <c r="J6" i="1" s="1"/>
  <c r="F10" i="2"/>
  <c r="H6" i="2"/>
  <c r="E10" i="2"/>
  <c r="E18" i="1"/>
  <c r="F18" i="1" s="1"/>
  <c r="G18" i="1" s="1"/>
  <c r="I18" i="1" s="1"/>
  <c r="H37" i="1" l="1"/>
  <c r="K33" i="1"/>
  <c r="K37" i="1" s="1"/>
  <c r="J10" i="1"/>
  <c r="H10" i="1"/>
  <c r="K10" i="2"/>
  <c r="H10" i="2"/>
  <c r="C26" i="1"/>
  <c r="E26" i="1" s="1"/>
  <c r="E17" i="1"/>
  <c r="F17" i="1" s="1"/>
  <c r="G17" i="1" s="1"/>
  <c r="I17" i="1" s="1"/>
  <c r="E16" i="1"/>
  <c r="F16" i="1" s="1"/>
  <c r="E15" i="1"/>
  <c r="F15" i="1" s="1"/>
  <c r="G16" i="1" l="1"/>
  <c r="I16" i="1" s="1"/>
  <c r="F19" i="1"/>
  <c r="C24" i="1"/>
  <c r="E24" i="1" s="1"/>
  <c r="C25" i="1"/>
  <c r="E25" i="1" s="1"/>
  <c r="G15" i="1"/>
  <c r="E19" i="1"/>
  <c r="G19" i="1" l="1"/>
  <c r="I15" i="1"/>
  <c r="I19" i="1" s="1"/>
  <c r="K24" i="1" s="1"/>
  <c r="C23" i="1"/>
  <c r="E23" i="1" l="1"/>
  <c r="E27" i="1" s="1"/>
  <c r="K25" i="1" s="1"/>
  <c r="C27" i="1"/>
  <c r="K23" i="1" l="1"/>
  <c r="K26" i="1" s="1"/>
</calcChain>
</file>

<file path=xl/sharedStrings.xml><?xml version="1.0" encoding="utf-8"?>
<sst xmlns="http://schemas.openxmlformats.org/spreadsheetml/2006/main" count="128" uniqueCount="53">
  <si>
    <t>DIESEL</t>
  </si>
  <si>
    <t>TOTAIS</t>
  </si>
  <si>
    <t>TIPO VEIC</t>
  </si>
  <si>
    <t xml:space="preserve">CARRO            </t>
  </si>
  <si>
    <t>MOTOS</t>
  </si>
  <si>
    <t>GASOL</t>
  </si>
  <si>
    <t>TIPO</t>
  </si>
  <si>
    <t>UTILIT</t>
  </si>
  <si>
    <t>NR</t>
  </si>
  <si>
    <t>VEIC DIA</t>
  </si>
  <si>
    <t>KM ROD</t>
  </si>
  <si>
    <t>IDA/VOLTA</t>
  </si>
  <si>
    <t>TOT DIA</t>
  </si>
  <si>
    <t>EM 330DIAS</t>
  </si>
  <si>
    <t>EM 330 DIAS</t>
  </si>
  <si>
    <t xml:space="preserve">LIT CONS </t>
  </si>
  <si>
    <t>COMB</t>
  </si>
  <si>
    <t>LIT</t>
  </si>
  <si>
    <t>TOT EM R$</t>
  </si>
  <si>
    <t>VEÍC</t>
  </si>
  <si>
    <t>P/HOR</t>
  </si>
  <si>
    <t xml:space="preserve">VELOC </t>
  </si>
  <si>
    <t>NR DE</t>
  </si>
  <si>
    <t xml:space="preserve">KM ROD </t>
  </si>
  <si>
    <t>CARRO</t>
  </si>
  <si>
    <t>VR MIN P/KM</t>
  </si>
  <si>
    <t>VALORES</t>
  </si>
  <si>
    <t xml:space="preserve">VR HORA </t>
  </si>
  <si>
    <t>MÍNIMO</t>
  </si>
  <si>
    <t>CUSTO</t>
  </si>
  <si>
    <t>HORAS</t>
  </si>
  <si>
    <t>CAMINH</t>
  </si>
  <si>
    <t>KM ROD 330 D</t>
  </si>
  <si>
    <t>RESUMO GERAL CUSTOS - VALORES</t>
  </si>
  <si>
    <t>TOTAL GERAL EM 330 DIAS</t>
  </si>
  <si>
    <t xml:space="preserve">  R$ </t>
  </si>
  <si>
    <t>MÉD</t>
  </si>
  <si>
    <t>LIT KM</t>
  </si>
  <si>
    <t>HRS EM</t>
  </si>
  <si>
    <t>330 DIAS</t>
  </si>
  <si>
    <t>COMBUSTÍVEIS - COLUNA J - LINHA 13</t>
  </si>
  <si>
    <t>CUSTO DE HRS - COLUNA I - LINHA 23</t>
  </si>
  <si>
    <t>CUSTO MÍNIMO KM ROD - COLUNA E - LINHA 32</t>
  </si>
  <si>
    <t>CUSTO MÉD</t>
  </si>
  <si>
    <t>KM RODAD0</t>
  </si>
  <si>
    <t>PLANILHA 01 - EFETUADA PELO CUSTO DO COMBUSTÍVEL + HORA  VIAGEM + CUSTO MÍNIMO PELO KM RODADO</t>
  </si>
  <si>
    <t>PLANILHA 02 - EFETUADA PELO CUSTO MÉDIO KM RODADO (PODE SER MAIOR)</t>
  </si>
  <si>
    <t>MAIS HORAS GASTAS</t>
  </si>
  <si>
    <t>IDA/VOL</t>
  </si>
  <si>
    <t>IDA VOL</t>
  </si>
  <si>
    <t xml:space="preserve">PLANILHA 02 - EFETUADA PELO CUSTO MÉDIO KM RODADO (PODE SER MAIOR) </t>
  </si>
  <si>
    <t>NÃO FOI CONSIDERADO  CÁLCULO ICMS E OUTROS IMPOSTOS, CUSTOS DOS PRODUTOS DE SUPERMERDADO/MAT CONSTR., ENTRE OUTROS.</t>
  </si>
  <si>
    <r>
      <t xml:space="preserve">TAMBÉM DEVEMOS LEVAR EM CONTA OS USUÁRIOS DE ÔNIMOS E PRICIPALMENTE DESLOCAMENTO </t>
    </r>
    <r>
      <rPr>
        <sz val="10"/>
        <color rgb="FFFF0000"/>
        <rFont val="Times New Roman"/>
        <family val="1"/>
      </rPr>
      <t>RÁP</t>
    </r>
    <r>
      <rPr>
        <sz val="10"/>
        <color theme="1"/>
        <rFont val="Times New Roman"/>
        <family val="1"/>
      </rPr>
      <t xml:space="preserve"> AMBULÂNCIAS  SAÚDE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</si>
</sst>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43" fontId="2" fillId="0" borderId="9" xfId="1" applyFont="1" applyBorder="1"/>
    <xf numFmtId="43" fontId="2" fillId="0" borderId="11" xfId="1" applyFont="1" applyBorder="1"/>
    <xf numFmtId="43" fontId="2" fillId="0" borderId="1" xfId="1" applyFont="1" applyBorder="1"/>
    <xf numFmtId="43" fontId="2" fillId="0" borderId="8" xfId="1" applyFont="1" applyBorder="1"/>
    <xf numFmtId="43" fontId="2" fillId="0" borderId="9" xfId="1" applyFont="1" applyBorder="1" applyAlignment="1">
      <alignment horizontal="left"/>
    </xf>
    <xf numFmtId="43" fontId="2" fillId="0" borderId="0" xfId="1" applyFont="1" applyBorder="1"/>
    <xf numFmtId="43" fontId="3" fillId="0" borderId="12" xfId="1" applyFont="1" applyBorder="1" applyAlignment="1">
      <alignment horizontal="center"/>
    </xf>
    <xf numFmtId="43" fontId="3" fillId="0" borderId="13" xfId="1" applyFont="1" applyBorder="1" applyAlignment="1">
      <alignment horizontal="center"/>
    </xf>
    <xf numFmtId="43" fontId="3" fillId="0" borderId="14" xfId="1" applyFont="1" applyBorder="1" applyAlignment="1">
      <alignment horizontal="center"/>
    </xf>
    <xf numFmtId="43" fontId="3" fillId="0" borderId="10" xfId="1" applyFont="1" applyBorder="1"/>
    <xf numFmtId="43" fontId="3" fillId="0" borderId="10" xfId="1" applyFont="1" applyBorder="1" applyAlignment="1">
      <alignment horizontal="left"/>
    </xf>
    <xf numFmtId="43" fontId="2" fillId="0" borderId="2" xfId="1" applyFont="1" applyBorder="1"/>
    <xf numFmtId="43" fontId="3" fillId="4" borderId="12" xfId="1" applyFont="1" applyFill="1" applyBorder="1"/>
    <xf numFmtId="43" fontId="2" fillId="4" borderId="13" xfId="1" applyFont="1" applyFill="1" applyBorder="1"/>
    <xf numFmtId="43" fontId="2" fillId="4" borderId="14" xfId="1" applyFont="1" applyFill="1" applyBorder="1"/>
    <xf numFmtId="0" fontId="2" fillId="0" borderId="0" xfId="0" applyFont="1" applyAlignment="1">
      <alignment vertical="center"/>
    </xf>
    <xf numFmtId="43" fontId="2" fillId="0" borderId="0" xfId="1" applyFont="1" applyAlignment="1">
      <alignment horizontal="left" vertical="center"/>
    </xf>
    <xf numFmtId="43" fontId="3" fillId="0" borderId="8" xfId="1" applyFont="1" applyBorder="1" applyAlignment="1">
      <alignment horizontal="center"/>
    </xf>
    <xf numFmtId="0" fontId="2" fillId="0" borderId="0" xfId="0" applyFont="1"/>
    <xf numFmtId="10" fontId="2" fillId="0" borderId="0" xfId="0" applyNumberFormat="1" applyFont="1"/>
    <xf numFmtId="43" fontId="2" fillId="0" borderId="0" xfId="0" applyNumberFormat="1" applyFont="1"/>
    <xf numFmtId="9" fontId="2" fillId="0" borderId="0" xfId="0" applyNumberFormat="1" applyFont="1"/>
    <xf numFmtId="43" fontId="2" fillId="0" borderId="10" xfId="1" applyFont="1" applyBorder="1"/>
    <xf numFmtId="43" fontId="3" fillId="2" borderId="4" xfId="1" applyFont="1" applyFill="1" applyBorder="1"/>
    <xf numFmtId="43" fontId="3" fillId="2" borderId="5" xfId="1" applyFont="1" applyFill="1" applyBorder="1"/>
    <xf numFmtId="43" fontId="3" fillId="2" borderId="7" xfId="1" applyFont="1" applyFill="1" applyBorder="1"/>
    <xf numFmtId="43" fontId="2" fillId="0" borderId="0" xfId="1" applyFont="1"/>
    <xf numFmtId="43" fontId="3" fillId="3" borderId="0" xfId="1" applyFont="1" applyFill="1"/>
    <xf numFmtId="43" fontId="3" fillId="3" borderId="10" xfId="1" applyFont="1" applyFill="1" applyBorder="1"/>
    <xf numFmtId="0" fontId="2" fillId="0" borderId="0" xfId="0" applyFont="1" applyBorder="1"/>
    <xf numFmtId="43" fontId="2" fillId="0" borderId="0" xfId="1" applyFont="1" applyBorder="1" applyAlignment="1">
      <alignment horizontal="left"/>
    </xf>
    <xf numFmtId="43" fontId="2" fillId="3" borderId="5" xfId="1" applyFont="1" applyFill="1" applyBorder="1"/>
    <xf numFmtId="0" fontId="2" fillId="3" borderId="6" xfId="0" applyFont="1" applyFill="1" applyBorder="1"/>
    <xf numFmtId="43" fontId="3" fillId="0" borderId="10" xfId="1" applyFont="1" applyBorder="1" applyAlignment="1">
      <alignment horizontal="center"/>
    </xf>
    <xf numFmtId="43" fontId="5" fillId="0" borderId="4" xfId="1" applyFont="1" applyBorder="1" applyAlignment="1">
      <alignment horizontal="left"/>
    </xf>
    <xf numFmtId="43" fontId="4" fillId="0" borderId="5" xfId="1" applyFont="1" applyBorder="1"/>
    <xf numFmtId="43" fontId="5" fillId="0" borderId="10" xfId="1" applyFont="1" applyBorder="1"/>
    <xf numFmtId="43" fontId="2" fillId="0" borderId="0" xfId="1" applyFont="1" applyFill="1" applyBorder="1" applyAlignment="1">
      <alignment horizontal="center"/>
    </xf>
    <xf numFmtId="43" fontId="3" fillId="3" borderId="7" xfId="1" applyFont="1" applyFill="1" applyBorder="1"/>
    <xf numFmtId="43" fontId="2" fillId="0" borderId="0" xfId="1" applyFont="1" applyFill="1" applyBorder="1"/>
    <xf numFmtId="43" fontId="2" fillId="0" borderId="0" xfId="1" applyFont="1" applyFill="1" applyBorder="1" applyAlignment="1"/>
    <xf numFmtId="43" fontId="4" fillId="0" borderId="0" xfId="1" applyFont="1" applyFill="1" applyBorder="1" applyAlignment="1"/>
    <xf numFmtId="43" fontId="4" fillId="0" borderId="0" xfId="1" applyFont="1" applyFill="1" applyBorder="1" applyAlignment="1">
      <alignment vertical="center"/>
    </xf>
    <xf numFmtId="43" fontId="3" fillId="0" borderId="0" xfId="1" applyFont="1" applyFill="1" applyBorder="1"/>
    <xf numFmtId="43" fontId="3" fillId="0" borderId="0" xfId="1" applyFont="1" applyFill="1" applyBorder="1" applyAlignment="1">
      <alignment horizontal="center"/>
    </xf>
    <xf numFmtId="0" fontId="2" fillId="0" borderId="0" xfId="0" applyFont="1" applyFill="1" applyBorder="1"/>
    <xf numFmtId="43" fontId="2" fillId="0" borderId="4" xfId="1" applyFont="1" applyBorder="1"/>
    <xf numFmtId="43" fontId="5" fillId="5" borderId="13" xfId="1" applyFont="1" applyFill="1" applyBorder="1" applyAlignment="1"/>
    <xf numFmtId="43" fontId="5" fillId="5" borderId="14" xfId="1" applyFont="1" applyFill="1" applyBorder="1" applyAlignment="1">
      <alignment vertical="center"/>
    </xf>
    <xf numFmtId="43" fontId="7" fillId="5" borderId="12" xfId="1" applyFont="1" applyFill="1" applyBorder="1" applyAlignment="1"/>
    <xf numFmtId="43" fontId="3" fillId="5" borderId="13" xfId="1" applyFont="1" applyFill="1" applyBorder="1" applyAlignment="1"/>
    <xf numFmtId="0" fontId="6" fillId="0" borderId="0" xfId="0" applyFont="1"/>
    <xf numFmtId="43" fontId="3" fillId="6" borderId="12" xfId="1" applyFont="1" applyFill="1" applyBorder="1" applyAlignment="1">
      <alignment horizontal="left" indent="19"/>
    </xf>
    <xf numFmtId="43" fontId="3" fillId="6" borderId="13" xfId="1" applyFont="1" applyFill="1" applyBorder="1" applyAlignment="1">
      <alignment horizontal="left" indent="19"/>
    </xf>
    <xf numFmtId="43" fontId="5" fillId="6" borderId="13" xfId="1" applyFont="1" applyFill="1" applyBorder="1" applyAlignment="1">
      <alignment horizontal="left" indent="19"/>
    </xf>
    <xf numFmtId="43" fontId="5" fillId="6" borderId="13" xfId="1" applyFont="1" applyFill="1" applyBorder="1" applyAlignment="1">
      <alignment horizontal="left" vertical="center" indent="19"/>
    </xf>
    <xf numFmtId="43" fontId="5" fillId="6" borderId="14" xfId="1" applyFont="1" applyFill="1" applyBorder="1" applyAlignment="1">
      <alignment horizontal="left" vertical="center" indent="19"/>
    </xf>
    <xf numFmtId="43" fontId="3" fillId="3" borderId="5" xfId="1" applyFont="1" applyFill="1" applyBorder="1" applyAlignment="1"/>
    <xf numFmtId="43" fontId="3" fillId="0" borderId="8" xfId="1" applyFont="1" applyBorder="1"/>
    <xf numFmtId="43" fontId="3" fillId="0" borderId="9" xfId="1" applyFont="1" applyBorder="1"/>
    <xf numFmtId="43" fontId="3" fillId="0" borderId="0" xfId="1" applyFont="1" applyBorder="1"/>
    <xf numFmtId="43" fontId="3" fillId="0" borderId="0" xfId="1" applyFont="1" applyBorder="1" applyAlignment="1">
      <alignment horizontal="left"/>
    </xf>
    <xf numFmtId="43" fontId="2" fillId="0" borderId="1" xfId="1" applyFont="1" applyBorder="1" applyAlignment="1">
      <alignment horizontal="left" indent="6"/>
    </xf>
    <xf numFmtId="43" fontId="2" fillId="0" borderId="2" xfId="1" applyFont="1" applyBorder="1" applyAlignment="1">
      <alignment horizontal="left" indent="6"/>
    </xf>
    <xf numFmtId="43" fontId="2" fillId="0" borderId="3" xfId="1" applyFont="1" applyBorder="1" applyAlignment="1">
      <alignment horizontal="left" indent="6"/>
    </xf>
    <xf numFmtId="43" fontId="2" fillId="0" borderId="4" xfId="1" applyFont="1" applyBorder="1" applyAlignment="1">
      <alignment horizontal="left" indent="9"/>
    </xf>
    <xf numFmtId="43" fontId="2" fillId="0" borderId="5" xfId="1" applyFont="1" applyBorder="1" applyAlignment="1">
      <alignment horizontal="left" indent="9"/>
    </xf>
    <xf numFmtId="43" fontId="2" fillId="0" borderId="6" xfId="1" applyFont="1" applyBorder="1" applyAlignment="1">
      <alignment horizontal="left" indent="9"/>
    </xf>
    <xf numFmtId="43" fontId="2" fillId="2" borderId="5" xfId="1" applyFont="1" applyFill="1" applyBorder="1" applyAlignment="1">
      <alignment horizontal="left" indent="9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9</xdr:row>
      <xdr:rowOff>28575</xdr:rowOff>
    </xdr:from>
    <xdr:to>
      <xdr:col>10</xdr:col>
      <xdr:colOff>676275</xdr:colOff>
      <xdr:row>10</xdr:row>
      <xdr:rowOff>9525</xdr:rowOff>
    </xdr:to>
    <xdr:sp macro="" textlink="">
      <xdr:nvSpPr>
        <xdr:cNvPr id="3" name="Seta para a esquerda 2"/>
        <xdr:cNvSpPr/>
      </xdr:nvSpPr>
      <xdr:spPr>
        <a:xfrm>
          <a:off x="8267700" y="1238250"/>
          <a:ext cx="609600" cy="114300"/>
        </a:xfrm>
        <a:prstGeom prst="lef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142875</xdr:colOff>
      <xdr:row>18</xdr:row>
      <xdr:rowOff>9525</xdr:rowOff>
    </xdr:from>
    <xdr:to>
      <xdr:col>9</xdr:col>
      <xdr:colOff>752475</xdr:colOff>
      <xdr:row>18</xdr:row>
      <xdr:rowOff>123825</xdr:rowOff>
    </xdr:to>
    <xdr:sp macro="" textlink="">
      <xdr:nvSpPr>
        <xdr:cNvPr id="4" name="Seta para a esquerda 3"/>
        <xdr:cNvSpPr/>
      </xdr:nvSpPr>
      <xdr:spPr>
        <a:xfrm>
          <a:off x="7448550" y="2419350"/>
          <a:ext cx="609600" cy="114300"/>
        </a:xfrm>
        <a:prstGeom prst="lef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1010105</xdr:colOff>
      <xdr:row>2</xdr:row>
      <xdr:rowOff>45266</xdr:rowOff>
    </xdr:from>
    <xdr:to>
      <xdr:col>10</xdr:col>
      <xdr:colOff>448130</xdr:colOff>
      <xdr:row>3</xdr:row>
      <xdr:rowOff>103994</xdr:rowOff>
    </xdr:to>
    <xdr:sp macro="" textlink="">
      <xdr:nvSpPr>
        <xdr:cNvPr id="5" name="Seta para a esquerda 4"/>
        <xdr:cNvSpPr/>
      </xdr:nvSpPr>
      <xdr:spPr>
        <a:xfrm rot="2285197">
          <a:off x="8315780" y="321491"/>
          <a:ext cx="466725" cy="192078"/>
        </a:xfrm>
        <a:prstGeom prst="lef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66675</xdr:colOff>
      <xdr:row>25</xdr:row>
      <xdr:rowOff>9524</xdr:rowOff>
    </xdr:from>
    <xdr:to>
      <xdr:col>11</xdr:col>
      <xdr:colOff>571500</xdr:colOff>
      <xdr:row>25</xdr:row>
      <xdr:rowOff>114299</xdr:rowOff>
    </xdr:to>
    <xdr:sp macro="" textlink="">
      <xdr:nvSpPr>
        <xdr:cNvPr id="6" name="Seta para a esquerda 5"/>
        <xdr:cNvSpPr/>
      </xdr:nvSpPr>
      <xdr:spPr>
        <a:xfrm>
          <a:off x="9305925" y="3486149"/>
          <a:ext cx="504825" cy="104775"/>
        </a:xfrm>
        <a:prstGeom prst="lef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</xdr:col>
      <xdr:colOff>895674</xdr:colOff>
      <xdr:row>28</xdr:row>
      <xdr:rowOff>117587</xdr:rowOff>
    </xdr:from>
    <xdr:to>
      <xdr:col>11</xdr:col>
      <xdr:colOff>505149</xdr:colOff>
      <xdr:row>30</xdr:row>
      <xdr:rowOff>40824</xdr:rowOff>
    </xdr:to>
    <xdr:sp macro="" textlink="">
      <xdr:nvSpPr>
        <xdr:cNvPr id="7" name="Seta para a esquerda 6"/>
        <xdr:cNvSpPr/>
      </xdr:nvSpPr>
      <xdr:spPr>
        <a:xfrm rot="1148148">
          <a:off x="9230049" y="3994262"/>
          <a:ext cx="514350" cy="228037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28575</xdr:colOff>
      <xdr:row>36</xdr:row>
      <xdr:rowOff>19050</xdr:rowOff>
    </xdr:from>
    <xdr:to>
      <xdr:col>11</xdr:col>
      <xdr:colOff>590550</xdr:colOff>
      <xdr:row>36</xdr:row>
      <xdr:rowOff>133350</xdr:rowOff>
    </xdr:to>
    <xdr:sp macro="" textlink="">
      <xdr:nvSpPr>
        <xdr:cNvPr id="8" name="Seta para a esquerda 7"/>
        <xdr:cNvSpPr/>
      </xdr:nvSpPr>
      <xdr:spPr>
        <a:xfrm>
          <a:off x="9267825" y="5248275"/>
          <a:ext cx="561975" cy="1143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0"/>
  <sheetViews>
    <sheetView tabSelected="1" zoomScaleNormal="100" workbookViewId="0">
      <selection activeCell="J16" sqref="J16"/>
    </sheetView>
  </sheetViews>
  <sheetFormatPr defaultRowHeight="12" customHeight="1" x14ac:dyDescent="0.2"/>
  <cols>
    <col min="1" max="1" width="12.42578125" style="27" customWidth="1"/>
    <col min="2" max="2" width="8.42578125" style="27" customWidth="1"/>
    <col min="3" max="3" width="13.85546875" style="27" customWidth="1"/>
    <col min="4" max="4" width="12.42578125" style="27" customWidth="1"/>
    <col min="5" max="5" width="13.85546875" style="27" customWidth="1"/>
    <col min="6" max="6" width="13.5703125" style="27" customWidth="1"/>
    <col min="7" max="7" width="11.28515625" style="27" customWidth="1"/>
    <col min="8" max="8" width="12.7109375" style="27" customWidth="1"/>
    <col min="9" max="9" width="11" style="27" bestFit="1" customWidth="1"/>
    <col min="10" max="10" width="15.42578125" style="27" customWidth="1"/>
    <col min="11" max="11" width="13.5703125" style="27" customWidth="1"/>
    <col min="12" max="12" width="9.140625" style="19"/>
    <col min="13" max="13" width="15.5703125" style="19" customWidth="1"/>
    <col min="14" max="14" width="9.140625" style="19"/>
    <col min="15" max="15" width="38.85546875" style="19" customWidth="1"/>
    <col min="16" max="16" width="28.28515625" style="19" customWidth="1"/>
    <col min="17" max="16384" width="9.140625" style="19"/>
  </cols>
  <sheetData>
    <row r="1" spans="1:45" s="16" customFormat="1" ht="9.9499999999999993" customHeight="1" x14ac:dyDescent="0.2">
      <c r="A1" s="41"/>
      <c r="B1" s="41"/>
      <c r="C1" s="42"/>
      <c r="D1" s="42"/>
      <c r="E1" s="42"/>
      <c r="F1" s="42"/>
      <c r="G1" s="42"/>
      <c r="H1" s="42"/>
      <c r="I1" s="42"/>
      <c r="J1" s="43"/>
      <c r="K1" s="43"/>
    </row>
    <row r="2" spans="1:45" s="16" customFormat="1" ht="12" customHeight="1" x14ac:dyDescent="0.2">
      <c r="A2" s="50" t="s">
        <v>45</v>
      </c>
      <c r="B2" s="51"/>
      <c r="C2" s="48"/>
      <c r="D2" s="48"/>
      <c r="E2" s="48"/>
      <c r="F2" s="48"/>
      <c r="G2" s="48"/>
      <c r="H2" s="48"/>
      <c r="I2" s="48"/>
      <c r="J2" s="49"/>
      <c r="K2" s="43"/>
    </row>
    <row r="3" spans="1:45" s="16" customFormat="1" ht="11.1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45" ht="11.1" customHeight="1" x14ac:dyDescent="0.2">
      <c r="A4" s="18" t="s">
        <v>19</v>
      </c>
      <c r="B4" s="18" t="s">
        <v>16</v>
      </c>
      <c r="C4" s="18" t="s">
        <v>8</v>
      </c>
      <c r="D4" s="18" t="s">
        <v>10</v>
      </c>
      <c r="E4" s="18" t="s">
        <v>10</v>
      </c>
      <c r="F4" s="18" t="s">
        <v>10</v>
      </c>
      <c r="G4" s="18" t="s">
        <v>36</v>
      </c>
      <c r="H4" s="18" t="s">
        <v>15</v>
      </c>
      <c r="I4" s="18" t="s">
        <v>35</v>
      </c>
      <c r="J4" s="18" t="s">
        <v>18</v>
      </c>
      <c r="K4" s="19"/>
    </row>
    <row r="5" spans="1:45" ht="11.1" customHeight="1" x14ac:dyDescent="0.2">
      <c r="A5" s="34"/>
      <c r="B5" s="34"/>
      <c r="C5" s="34" t="s">
        <v>9</v>
      </c>
      <c r="D5" s="34" t="s">
        <v>48</v>
      </c>
      <c r="E5" s="34" t="s">
        <v>12</v>
      </c>
      <c r="F5" s="34" t="s">
        <v>13</v>
      </c>
      <c r="G5" s="34" t="s">
        <v>37</v>
      </c>
      <c r="H5" s="34" t="s">
        <v>14</v>
      </c>
      <c r="I5" s="34" t="s">
        <v>17</v>
      </c>
      <c r="J5" s="34" t="s">
        <v>14</v>
      </c>
      <c r="K5" s="19"/>
    </row>
    <row r="6" spans="1:45" ht="11.1" customHeight="1" x14ac:dyDescent="0.2">
      <c r="A6" s="1" t="s">
        <v>31</v>
      </c>
      <c r="B6" s="1" t="s">
        <v>0</v>
      </c>
      <c r="C6" s="1">
        <v>50</v>
      </c>
      <c r="D6" s="1">
        <v>250</v>
      </c>
      <c r="E6" s="1">
        <f>SUM(C6*D6)</f>
        <v>12500</v>
      </c>
      <c r="F6" s="1">
        <f>SUM(E6*330)</f>
        <v>4125000</v>
      </c>
      <c r="G6" s="1">
        <v>2.1</v>
      </c>
      <c r="H6" s="1">
        <f>SUM(F6/G6)</f>
        <v>1964285.7142857143</v>
      </c>
      <c r="I6" s="1">
        <v>5.6</v>
      </c>
      <c r="J6" s="1">
        <f>SUM(I6*H6)</f>
        <v>11000000</v>
      </c>
      <c r="K6" s="19"/>
      <c r="L6" s="20"/>
      <c r="M6" s="21"/>
      <c r="O6" s="45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</row>
    <row r="7" spans="1:45" ht="11.1" customHeight="1" x14ac:dyDescent="0.2">
      <c r="A7" s="1" t="s">
        <v>24</v>
      </c>
      <c r="B7" s="1" t="s">
        <v>5</v>
      </c>
      <c r="C7" s="1">
        <v>60</v>
      </c>
      <c r="D7" s="1">
        <v>250</v>
      </c>
      <c r="E7" s="1">
        <f>SUM(C7*D7)</f>
        <v>15000</v>
      </c>
      <c r="F7" s="1">
        <f>SUM(E7*330)</f>
        <v>4950000</v>
      </c>
      <c r="G7" s="1">
        <v>7</v>
      </c>
      <c r="H7" s="1">
        <f>SUM(F7/G7)</f>
        <v>707142.85714285716</v>
      </c>
      <c r="I7" s="1">
        <v>6.6</v>
      </c>
      <c r="J7" s="1">
        <f t="shared" ref="J7:J9" si="0">SUM(I7*H7)</f>
        <v>4667142.8571428573</v>
      </c>
      <c r="K7" s="19"/>
      <c r="L7" s="22"/>
      <c r="M7" s="21"/>
      <c r="O7" s="45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</row>
    <row r="8" spans="1:45" ht="11.1" customHeight="1" x14ac:dyDescent="0.2">
      <c r="A8" s="1" t="s">
        <v>7</v>
      </c>
      <c r="B8" s="1" t="s">
        <v>0</v>
      </c>
      <c r="C8" s="1">
        <v>50</v>
      </c>
      <c r="D8" s="1">
        <v>250</v>
      </c>
      <c r="E8" s="1">
        <f>SUM(C8*D8)</f>
        <v>12500</v>
      </c>
      <c r="F8" s="1">
        <f>SUM(E8*330)</f>
        <v>4125000</v>
      </c>
      <c r="G8" s="1">
        <v>6</v>
      </c>
      <c r="H8" s="1">
        <f>SUM(F8/G8)</f>
        <v>687500</v>
      </c>
      <c r="I8" s="1">
        <v>5.6</v>
      </c>
      <c r="J8" s="1">
        <f t="shared" si="0"/>
        <v>3849999.9999999995</v>
      </c>
      <c r="K8" s="19"/>
      <c r="L8" s="20"/>
      <c r="M8" s="21"/>
      <c r="O8" s="38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</row>
    <row r="9" spans="1:45" ht="11.1" customHeight="1" x14ac:dyDescent="0.2">
      <c r="A9" s="23" t="s">
        <v>4</v>
      </c>
      <c r="B9" s="23" t="s">
        <v>5</v>
      </c>
      <c r="C9" s="23">
        <v>30</v>
      </c>
      <c r="D9" s="23">
        <v>250</v>
      </c>
      <c r="E9" s="23">
        <f>SUM(C9*D9)</f>
        <v>7500</v>
      </c>
      <c r="F9" s="23">
        <f>SUM(E9*330)</f>
        <v>2475000</v>
      </c>
      <c r="G9" s="23">
        <v>25</v>
      </c>
      <c r="H9" s="23">
        <f>SUM(F9/G9)</f>
        <v>99000</v>
      </c>
      <c r="I9" s="23">
        <v>6.6</v>
      </c>
      <c r="J9" s="1">
        <f t="shared" si="0"/>
        <v>653400</v>
      </c>
      <c r="K9" s="19"/>
      <c r="L9" s="20"/>
      <c r="M9" s="21"/>
      <c r="O9" s="38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</row>
    <row r="10" spans="1:45" ht="11.1" customHeight="1" x14ac:dyDescent="0.2">
      <c r="A10" s="24" t="s">
        <v>1</v>
      </c>
      <c r="B10" s="25"/>
      <c r="C10" s="25"/>
      <c r="D10" s="25"/>
      <c r="E10" s="26">
        <f>SUM(E6:E8)</f>
        <v>40000</v>
      </c>
      <c r="F10" s="26">
        <f>SUM(F6:F9)</f>
        <v>15675000</v>
      </c>
      <c r="G10" s="25"/>
      <c r="H10" s="26">
        <f>SUM(H6:H8)</f>
        <v>3358928.5714285714</v>
      </c>
      <c r="I10" s="25"/>
      <c r="J10" s="26">
        <f>SUM(J6:J9)</f>
        <v>20170542.857142858</v>
      </c>
      <c r="K10" s="19"/>
      <c r="M10" s="21"/>
      <c r="O10" s="38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</row>
    <row r="11" spans="1:45" ht="11.1" customHeight="1" x14ac:dyDescent="0.2">
      <c r="O11" s="38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</row>
    <row r="12" spans="1:45" ht="11.1" customHeight="1" x14ac:dyDescent="0.2">
      <c r="A12" s="58" t="s">
        <v>47</v>
      </c>
      <c r="B12" s="32"/>
      <c r="C12" s="33"/>
      <c r="K12" s="19"/>
      <c r="O12" s="46"/>
      <c r="P12" s="45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</row>
    <row r="13" spans="1:45" ht="11.1" customHeight="1" x14ac:dyDescent="0.2">
      <c r="A13" s="18" t="s">
        <v>6</v>
      </c>
      <c r="B13" s="18" t="s">
        <v>21</v>
      </c>
      <c r="C13" s="18" t="s">
        <v>22</v>
      </c>
      <c r="D13" s="18" t="s">
        <v>10</v>
      </c>
      <c r="E13" s="18" t="s">
        <v>10</v>
      </c>
      <c r="F13" s="18" t="s">
        <v>23</v>
      </c>
      <c r="G13" s="18" t="s">
        <v>38</v>
      </c>
      <c r="H13" s="18" t="s">
        <v>27</v>
      </c>
      <c r="I13" s="18" t="s">
        <v>29</v>
      </c>
      <c r="K13" s="19"/>
      <c r="O13" s="46"/>
      <c r="P13" s="45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</row>
    <row r="14" spans="1:45" ht="11.1" customHeight="1" x14ac:dyDescent="0.2">
      <c r="A14" s="34" t="s">
        <v>19</v>
      </c>
      <c r="B14" s="34" t="s">
        <v>20</v>
      </c>
      <c r="C14" s="34" t="s">
        <v>19</v>
      </c>
      <c r="D14" s="34" t="s">
        <v>49</v>
      </c>
      <c r="E14" s="34" t="s">
        <v>12</v>
      </c>
      <c r="F14" s="34" t="s">
        <v>14</v>
      </c>
      <c r="G14" s="34" t="s">
        <v>39</v>
      </c>
      <c r="H14" s="34" t="s">
        <v>28</v>
      </c>
      <c r="I14" s="34" t="s">
        <v>30</v>
      </c>
      <c r="K14" s="19"/>
      <c r="O14" s="46"/>
      <c r="P14" s="40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</row>
    <row r="15" spans="1:45" ht="11.1" customHeight="1" x14ac:dyDescent="0.2">
      <c r="A15" s="4" t="s">
        <v>31</v>
      </c>
      <c r="B15" s="4">
        <v>25</v>
      </c>
      <c r="C15" s="4">
        <v>50</v>
      </c>
      <c r="D15" s="4">
        <v>250</v>
      </c>
      <c r="E15" s="4">
        <f>SUM(C15*D15)</f>
        <v>12500</v>
      </c>
      <c r="F15" s="4">
        <f>SUM(E15*330)</f>
        <v>4125000</v>
      </c>
      <c r="G15" s="4">
        <f>SUM(F15/B15)</f>
        <v>165000</v>
      </c>
      <c r="H15" s="4">
        <v>1.5</v>
      </c>
      <c r="I15" s="4">
        <f>SUM(G15*H15)</f>
        <v>247500</v>
      </c>
      <c r="K15" s="19"/>
      <c r="O15" s="46"/>
      <c r="P15" s="40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</row>
    <row r="16" spans="1:45" ht="11.1" customHeight="1" x14ac:dyDescent="0.2">
      <c r="A16" s="1" t="s">
        <v>3</v>
      </c>
      <c r="B16" s="1">
        <v>30</v>
      </c>
      <c r="C16" s="1">
        <v>60</v>
      </c>
      <c r="D16" s="1">
        <v>250</v>
      </c>
      <c r="E16" s="1">
        <f>SUM(C16*D16)</f>
        <v>15000</v>
      </c>
      <c r="F16" s="1">
        <f>SUM(E16*330)</f>
        <v>4950000</v>
      </c>
      <c r="G16" s="1">
        <f t="shared" ref="G16:G18" si="1">SUM(F16/B16)</f>
        <v>165000</v>
      </c>
      <c r="H16" s="1">
        <v>0.8</v>
      </c>
      <c r="I16" s="1">
        <f t="shared" ref="I16:I18" si="2">SUM(G16*H16)</f>
        <v>132000</v>
      </c>
      <c r="K16" s="19"/>
      <c r="O16" s="46"/>
      <c r="P16" s="40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</row>
    <row r="17" spans="1:45" ht="11.1" customHeight="1" x14ac:dyDescent="0.2">
      <c r="A17" s="1" t="s">
        <v>7</v>
      </c>
      <c r="B17" s="1">
        <v>30</v>
      </c>
      <c r="C17" s="1">
        <v>50</v>
      </c>
      <c r="D17" s="1">
        <v>250</v>
      </c>
      <c r="E17" s="1">
        <f>SUM(C17*D17)</f>
        <v>12500</v>
      </c>
      <c r="F17" s="1">
        <f>SUM(E17*330)</f>
        <v>4125000</v>
      </c>
      <c r="G17" s="1">
        <f t="shared" si="1"/>
        <v>137500</v>
      </c>
      <c r="H17" s="1">
        <v>0.8</v>
      </c>
      <c r="I17" s="1">
        <f t="shared" si="2"/>
        <v>110000</v>
      </c>
      <c r="K17" s="19"/>
      <c r="O17" s="46"/>
      <c r="P17" s="40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</row>
    <row r="18" spans="1:45" ht="11.1" customHeight="1" x14ac:dyDescent="0.2">
      <c r="A18" s="23" t="s">
        <v>4</v>
      </c>
      <c r="B18" s="23">
        <v>30</v>
      </c>
      <c r="C18" s="23">
        <v>30</v>
      </c>
      <c r="D18" s="23">
        <v>250</v>
      </c>
      <c r="E18" s="23">
        <f>SUM(C18*D18)</f>
        <v>7500</v>
      </c>
      <c r="F18" s="23">
        <f>SUM(E18*330)</f>
        <v>2475000</v>
      </c>
      <c r="G18" s="23">
        <f t="shared" si="1"/>
        <v>82500</v>
      </c>
      <c r="H18" s="23">
        <v>0.5</v>
      </c>
      <c r="I18" s="23">
        <f t="shared" si="2"/>
        <v>41250</v>
      </c>
      <c r="K18" s="19"/>
      <c r="O18" s="46"/>
      <c r="P18" s="44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</row>
    <row r="19" spans="1:45" ht="11.1" customHeight="1" x14ac:dyDescent="0.2">
      <c r="A19" s="28" t="s">
        <v>1</v>
      </c>
      <c r="B19" s="28"/>
      <c r="C19" s="28"/>
      <c r="D19" s="28"/>
      <c r="E19" s="29">
        <f>SUM(E15:E17)</f>
        <v>40000</v>
      </c>
      <c r="F19" s="29">
        <f>SUM(F15:F18)</f>
        <v>15675000</v>
      </c>
      <c r="G19" s="29">
        <f>SUM(G15:G17)</f>
        <v>467500</v>
      </c>
      <c r="H19" s="28"/>
      <c r="I19" s="39">
        <f>SUM(I15:I18)</f>
        <v>530750</v>
      </c>
      <c r="K19" s="19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</row>
    <row r="20" spans="1:45" ht="11.1" customHeight="1" x14ac:dyDescent="0.2"/>
    <row r="21" spans="1:45" ht="11.1" customHeight="1" x14ac:dyDescent="0.2"/>
    <row r="22" spans="1:45" s="30" customFormat="1" ht="11.1" customHeight="1" x14ac:dyDescent="0.2">
      <c r="A22" s="7" t="s">
        <v>2</v>
      </c>
      <c r="B22" s="8"/>
      <c r="C22" s="8" t="s">
        <v>32</v>
      </c>
      <c r="D22" s="8" t="s">
        <v>25</v>
      </c>
      <c r="E22" s="9" t="s">
        <v>26</v>
      </c>
      <c r="F22" s="6"/>
      <c r="G22" s="13" t="s">
        <v>33</v>
      </c>
      <c r="H22" s="14"/>
      <c r="I22" s="14"/>
      <c r="J22" s="14"/>
      <c r="K22" s="15"/>
    </row>
    <row r="23" spans="1:45" s="30" customFormat="1" ht="11.1" customHeight="1" x14ac:dyDescent="0.2">
      <c r="A23" s="4" t="s">
        <v>31</v>
      </c>
      <c r="B23" s="4"/>
      <c r="C23" s="4">
        <f>SUM(F6)</f>
        <v>4125000</v>
      </c>
      <c r="D23" s="4">
        <v>3</v>
      </c>
      <c r="E23" s="4">
        <f>SUM(C23*D23)</f>
        <v>12375000</v>
      </c>
      <c r="F23" s="6"/>
      <c r="G23" s="3" t="s">
        <v>40</v>
      </c>
      <c r="H23" s="12"/>
      <c r="I23" s="12"/>
      <c r="J23" s="12"/>
      <c r="K23" s="59">
        <f>SUM(J10)</f>
        <v>20170542.857142858</v>
      </c>
    </row>
    <row r="24" spans="1:45" s="30" customFormat="1" ht="11.1" customHeight="1" x14ac:dyDescent="0.2">
      <c r="A24" s="1" t="s">
        <v>24</v>
      </c>
      <c r="B24" s="1"/>
      <c r="C24" s="1">
        <f>SUM(F7)</f>
        <v>4950000</v>
      </c>
      <c r="D24" s="1">
        <v>1.5</v>
      </c>
      <c r="E24" s="1">
        <f t="shared" ref="E24:E26" si="3">SUM(C24*D24)</f>
        <v>7425000</v>
      </c>
      <c r="F24" s="6"/>
      <c r="G24" s="2" t="s">
        <v>41</v>
      </c>
      <c r="H24" s="6"/>
      <c r="I24" s="6"/>
      <c r="J24" s="6"/>
      <c r="K24" s="60">
        <f>SUM(I19)</f>
        <v>530750</v>
      </c>
    </row>
    <row r="25" spans="1:45" s="30" customFormat="1" ht="11.1" customHeight="1" x14ac:dyDescent="0.2">
      <c r="A25" s="1" t="s">
        <v>7</v>
      </c>
      <c r="B25" s="1"/>
      <c r="C25" s="1">
        <f>SUM(F8)</f>
        <v>4125000</v>
      </c>
      <c r="D25" s="1">
        <v>1.5</v>
      </c>
      <c r="E25" s="1">
        <f t="shared" si="3"/>
        <v>6187500</v>
      </c>
      <c r="F25" s="6"/>
      <c r="G25" s="2" t="s">
        <v>42</v>
      </c>
      <c r="H25" s="6"/>
      <c r="I25" s="6"/>
      <c r="J25" s="6"/>
      <c r="K25" s="60">
        <f>SUM(E27)</f>
        <v>27225000</v>
      </c>
    </row>
    <row r="26" spans="1:45" s="30" customFormat="1" ht="11.1" customHeight="1" x14ac:dyDescent="0.2">
      <c r="A26" s="1" t="s">
        <v>4</v>
      </c>
      <c r="B26" s="5"/>
      <c r="C26" s="5">
        <f>SUM(F9)</f>
        <v>2475000</v>
      </c>
      <c r="D26" s="5">
        <v>0.5</v>
      </c>
      <c r="E26" s="1">
        <f t="shared" si="3"/>
        <v>1237500</v>
      </c>
      <c r="F26" s="31"/>
      <c r="G26" s="35" t="s">
        <v>34</v>
      </c>
      <c r="H26" s="36"/>
      <c r="I26" s="36"/>
      <c r="J26" s="36"/>
      <c r="K26" s="37">
        <f>SUM(K23:K25)</f>
        <v>47926292.857142858</v>
      </c>
    </row>
    <row r="27" spans="1:45" s="30" customFormat="1" ht="11.1" customHeight="1" x14ac:dyDescent="0.2">
      <c r="A27" s="10" t="s">
        <v>1</v>
      </c>
      <c r="B27" s="11"/>
      <c r="C27" s="11">
        <f>SUM(C23:C26)</f>
        <v>15675000</v>
      </c>
      <c r="D27" s="11"/>
      <c r="E27" s="11">
        <f>SUM(E23:E26)</f>
        <v>27225000</v>
      </c>
      <c r="F27" s="31"/>
      <c r="G27" s="31"/>
      <c r="H27" s="6"/>
      <c r="I27" s="6"/>
      <c r="J27" s="6"/>
    </row>
    <row r="28" spans="1:45" s="30" customFormat="1" ht="11.1" customHeight="1" x14ac:dyDescent="0.2">
      <c r="A28" s="61"/>
      <c r="B28" s="62"/>
      <c r="C28" s="62"/>
      <c r="D28" s="62"/>
      <c r="E28" s="62"/>
      <c r="F28" s="31"/>
      <c r="G28" s="31"/>
      <c r="H28" s="6"/>
      <c r="I28" s="6"/>
      <c r="J28" s="6"/>
    </row>
    <row r="29" spans="1:45" ht="12" customHeight="1" x14ac:dyDescent="0.2">
      <c r="A29" s="53" t="s">
        <v>50</v>
      </c>
      <c r="B29" s="54"/>
      <c r="C29" s="55"/>
      <c r="D29" s="55"/>
      <c r="E29" s="55"/>
      <c r="F29" s="55"/>
      <c r="G29" s="55"/>
      <c r="H29" s="55"/>
      <c r="I29" s="56"/>
      <c r="J29" s="56"/>
      <c r="K29" s="57"/>
    </row>
    <row r="30" spans="1:45" ht="9" customHeight="1" x14ac:dyDescent="0.25">
      <c r="A30"/>
      <c r="B30"/>
      <c r="C30"/>
      <c r="D30"/>
      <c r="E30"/>
      <c r="F30"/>
      <c r="G30"/>
      <c r="H30"/>
      <c r="I30"/>
      <c r="J30"/>
      <c r="K30"/>
    </row>
    <row r="31" spans="1:45" ht="12" customHeight="1" x14ac:dyDescent="0.2">
      <c r="A31" s="18" t="s">
        <v>19</v>
      </c>
      <c r="B31" s="18" t="s">
        <v>16</v>
      </c>
      <c r="C31" s="18" t="s">
        <v>8</v>
      </c>
      <c r="D31" s="18" t="s">
        <v>10</v>
      </c>
      <c r="E31" s="18" t="s">
        <v>10</v>
      </c>
      <c r="F31" s="18" t="s">
        <v>10</v>
      </c>
      <c r="G31" s="18" t="s">
        <v>36</v>
      </c>
      <c r="H31" s="18" t="s">
        <v>15</v>
      </c>
      <c r="I31" s="18" t="s">
        <v>35</v>
      </c>
      <c r="J31" s="18" t="s">
        <v>43</v>
      </c>
      <c r="K31" s="18" t="s">
        <v>18</v>
      </c>
    </row>
    <row r="32" spans="1:45" ht="12" customHeight="1" x14ac:dyDescent="0.2">
      <c r="A32" s="34"/>
      <c r="B32" s="34"/>
      <c r="C32" s="34" t="s">
        <v>9</v>
      </c>
      <c r="D32" s="34" t="s">
        <v>11</v>
      </c>
      <c r="E32" s="34" t="s">
        <v>12</v>
      </c>
      <c r="F32" s="34" t="s">
        <v>13</v>
      </c>
      <c r="G32" s="34" t="s">
        <v>37</v>
      </c>
      <c r="H32" s="34" t="s">
        <v>14</v>
      </c>
      <c r="I32" s="34" t="s">
        <v>17</v>
      </c>
      <c r="J32" s="34" t="s">
        <v>44</v>
      </c>
      <c r="K32" s="34" t="s">
        <v>14</v>
      </c>
    </row>
    <row r="33" spans="1:11" ht="11.1" customHeight="1" x14ac:dyDescent="0.2">
      <c r="A33" s="1" t="s">
        <v>31</v>
      </c>
      <c r="B33" s="1" t="s">
        <v>0</v>
      </c>
      <c r="C33" s="1">
        <v>50</v>
      </c>
      <c r="D33" s="1">
        <v>250</v>
      </c>
      <c r="E33" s="1">
        <f>SUM(C33*D33)</f>
        <v>12500</v>
      </c>
      <c r="F33" s="1">
        <f>SUM(E33*330)</f>
        <v>4125000</v>
      </c>
      <c r="G33" s="1">
        <v>2.1</v>
      </c>
      <c r="H33" s="1">
        <f>SUM(F33/G33)</f>
        <v>1964285.7142857143</v>
      </c>
      <c r="I33" s="2">
        <v>5.6</v>
      </c>
      <c r="J33" s="4">
        <f>SUM(I33/G33*3)</f>
        <v>8</v>
      </c>
      <c r="K33" s="1">
        <f>SUM(J33*F33)</f>
        <v>33000000</v>
      </c>
    </row>
    <row r="34" spans="1:11" ht="11.1" customHeight="1" x14ac:dyDescent="0.2">
      <c r="A34" s="1" t="s">
        <v>24</v>
      </c>
      <c r="B34" s="1" t="s">
        <v>5</v>
      </c>
      <c r="C34" s="1">
        <v>60</v>
      </c>
      <c r="D34" s="1">
        <v>250</v>
      </c>
      <c r="E34" s="1">
        <f>SUM(C34*D34)</f>
        <v>15000</v>
      </c>
      <c r="F34" s="1">
        <f>SUM(E34*330)</f>
        <v>4950000</v>
      </c>
      <c r="G34" s="1">
        <v>7</v>
      </c>
      <c r="H34" s="1">
        <f>SUM(F34/G34)</f>
        <v>707142.85714285716</v>
      </c>
      <c r="I34" s="2">
        <v>6.6</v>
      </c>
      <c r="J34" s="1">
        <f t="shared" ref="J34:J36" si="4">SUM(I34/G34*3)</f>
        <v>2.8285714285714283</v>
      </c>
      <c r="K34" s="1">
        <f t="shared" ref="K34:K36" si="5">SUM(J34*F34)</f>
        <v>14001428.571428571</v>
      </c>
    </row>
    <row r="35" spans="1:11" ht="11.1" customHeight="1" x14ac:dyDescent="0.2">
      <c r="A35" s="1" t="s">
        <v>7</v>
      </c>
      <c r="B35" s="1" t="s">
        <v>0</v>
      </c>
      <c r="C35" s="1">
        <v>50</v>
      </c>
      <c r="D35" s="1">
        <v>250</v>
      </c>
      <c r="E35" s="1">
        <f>SUM(C35*D35)</f>
        <v>12500</v>
      </c>
      <c r="F35" s="1">
        <f>SUM(E35*330)</f>
        <v>4125000</v>
      </c>
      <c r="G35" s="1">
        <v>6</v>
      </c>
      <c r="H35" s="1">
        <f>SUM(F35/G35)</f>
        <v>687500</v>
      </c>
      <c r="I35" s="2">
        <v>5.6</v>
      </c>
      <c r="J35" s="1">
        <f t="shared" si="4"/>
        <v>2.8</v>
      </c>
      <c r="K35" s="1">
        <f t="shared" si="5"/>
        <v>11550000</v>
      </c>
    </row>
    <row r="36" spans="1:11" ht="11.1" customHeight="1" x14ac:dyDescent="0.2">
      <c r="A36" s="23" t="s">
        <v>4</v>
      </c>
      <c r="B36" s="23" t="s">
        <v>5</v>
      </c>
      <c r="C36" s="23">
        <v>30</v>
      </c>
      <c r="D36" s="23">
        <v>250</v>
      </c>
      <c r="E36" s="23">
        <f>SUM(C36*D36)</f>
        <v>7500</v>
      </c>
      <c r="F36" s="23">
        <f>SUM(E36*330)</f>
        <v>2475000</v>
      </c>
      <c r="G36" s="23">
        <v>25</v>
      </c>
      <c r="H36" s="23">
        <f>SUM(F36/G36)</f>
        <v>99000</v>
      </c>
      <c r="I36" s="47">
        <v>6.6</v>
      </c>
      <c r="J36" s="1">
        <f t="shared" si="4"/>
        <v>0.79200000000000004</v>
      </c>
      <c r="K36" s="1">
        <f t="shared" si="5"/>
        <v>1960200</v>
      </c>
    </row>
    <row r="37" spans="1:11" ht="12" customHeight="1" x14ac:dyDescent="0.2">
      <c r="A37" s="24" t="s">
        <v>1</v>
      </c>
      <c r="B37" s="25"/>
      <c r="C37" s="25"/>
      <c r="D37" s="25"/>
      <c r="E37" s="26">
        <f>SUM(E33:E35)</f>
        <v>40000</v>
      </c>
      <c r="F37" s="26">
        <f>SUM(F33:F36)</f>
        <v>15675000</v>
      </c>
      <c r="G37" s="25"/>
      <c r="H37" s="26">
        <f>SUM(H33:H35)</f>
        <v>3358928.5714285714</v>
      </c>
      <c r="I37" s="25"/>
      <c r="J37" s="26"/>
      <c r="K37" s="26">
        <f>SUM(K33:K36)</f>
        <v>60511628.571428567</v>
      </c>
    </row>
    <row r="39" spans="1:11" ht="12" customHeight="1" x14ac:dyDescent="0.2">
      <c r="A39" s="63" t="s">
        <v>51</v>
      </c>
      <c r="B39" s="64"/>
      <c r="C39" s="64"/>
      <c r="D39" s="64"/>
      <c r="E39" s="64"/>
      <c r="F39" s="64"/>
      <c r="G39" s="64"/>
      <c r="H39" s="64"/>
      <c r="I39" s="64"/>
      <c r="J39" s="64"/>
      <c r="K39" s="65"/>
    </row>
    <row r="40" spans="1:11" ht="12" customHeight="1" x14ac:dyDescent="0.2">
      <c r="A40" s="66" t="s">
        <v>52</v>
      </c>
      <c r="B40" s="67"/>
      <c r="C40" s="67"/>
      <c r="D40" s="67"/>
      <c r="E40" s="67"/>
      <c r="F40" s="67"/>
      <c r="G40" s="67"/>
      <c r="H40" s="67"/>
      <c r="I40" s="69"/>
      <c r="J40" s="69"/>
      <c r="K40" s="68"/>
    </row>
  </sheetData>
  <sheetProtection algorithmName="SHA-512" hashValue="RehgqEQ3Be7AzjZXnrzV6N0ZZa2JevXsA55IwROVTr5ZTKfbwQpinbZXaiTm2Y/PWJCTfa1saL7jkexVEaHinw==" saltValue="hAt+8fAx/kB7KdiJGnJ6EA==" spinCount="100000" sheet="1" objects="1" scenarios="1"/>
  <pageMargins left="0.11811023622047245" right="0" top="0.78740157480314965" bottom="0.39370078740157483" header="0.31496062992125984" footer="0.11811023622047245"/>
  <pageSetup paperSize="9" scale="75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A2" sqref="A2:K10"/>
    </sheetView>
  </sheetViews>
  <sheetFormatPr defaultRowHeight="15" x14ac:dyDescent="0.25"/>
  <cols>
    <col min="3" max="3" width="11.42578125" customWidth="1"/>
    <col min="4" max="4" width="16.5703125" customWidth="1"/>
    <col min="5" max="5" width="12.28515625" customWidth="1"/>
    <col min="6" max="6" width="13.5703125" bestFit="1" customWidth="1"/>
    <col min="7" max="7" width="11" customWidth="1"/>
    <col min="8" max="8" width="12.85546875" customWidth="1"/>
    <col min="10" max="10" width="13.7109375" customWidth="1"/>
    <col min="11" max="11" width="15.140625" customWidth="1"/>
  </cols>
  <sheetData>
    <row r="1" spans="1:13" s="16" customFormat="1" ht="11.1" customHeight="1" x14ac:dyDescent="0.25"/>
    <row r="2" spans="1:13" s="52" customFormat="1" ht="12" customHeight="1" x14ac:dyDescent="0.25">
      <c r="A2" s="53" t="s">
        <v>46</v>
      </c>
      <c r="B2" s="54"/>
      <c r="C2" s="55"/>
      <c r="D2" s="55"/>
      <c r="E2" s="55"/>
      <c r="F2" s="55"/>
      <c r="G2" s="55"/>
      <c r="H2" s="55"/>
      <c r="I2" s="56"/>
      <c r="J2" s="56"/>
      <c r="K2" s="57"/>
    </row>
    <row r="3" spans="1:13" ht="11.1" customHeight="1" x14ac:dyDescent="0.25"/>
    <row r="4" spans="1:13" s="19" customFormat="1" ht="11.1" customHeight="1" x14ac:dyDescent="0.2">
      <c r="A4" s="18" t="s">
        <v>19</v>
      </c>
      <c r="B4" s="18" t="s">
        <v>16</v>
      </c>
      <c r="C4" s="18" t="s">
        <v>8</v>
      </c>
      <c r="D4" s="18" t="s">
        <v>10</v>
      </c>
      <c r="E4" s="18" t="s">
        <v>10</v>
      </c>
      <c r="F4" s="18" t="s">
        <v>10</v>
      </c>
      <c r="G4" s="18" t="s">
        <v>36</v>
      </c>
      <c r="H4" s="18" t="s">
        <v>15</v>
      </c>
      <c r="I4" s="18" t="s">
        <v>35</v>
      </c>
      <c r="J4" s="18" t="s">
        <v>43</v>
      </c>
      <c r="K4" s="18" t="s">
        <v>18</v>
      </c>
    </row>
    <row r="5" spans="1:13" s="19" customFormat="1" ht="11.1" customHeight="1" x14ac:dyDescent="0.2">
      <c r="A5" s="34"/>
      <c r="B5" s="34"/>
      <c r="C5" s="34" t="s">
        <v>9</v>
      </c>
      <c r="D5" s="34" t="s">
        <v>11</v>
      </c>
      <c r="E5" s="34" t="s">
        <v>12</v>
      </c>
      <c r="F5" s="34" t="s">
        <v>13</v>
      </c>
      <c r="G5" s="34" t="s">
        <v>37</v>
      </c>
      <c r="H5" s="34" t="s">
        <v>14</v>
      </c>
      <c r="I5" s="34" t="s">
        <v>17</v>
      </c>
      <c r="J5" s="34" t="s">
        <v>44</v>
      </c>
      <c r="K5" s="34" t="s">
        <v>14</v>
      </c>
    </row>
    <row r="6" spans="1:13" s="19" customFormat="1" ht="11.1" customHeight="1" x14ac:dyDescent="0.2">
      <c r="A6" s="1" t="s">
        <v>31</v>
      </c>
      <c r="B6" s="1" t="s">
        <v>0</v>
      </c>
      <c r="C6" s="1">
        <v>50</v>
      </c>
      <c r="D6" s="1">
        <v>250</v>
      </c>
      <c r="E6" s="1">
        <f>SUM(C6*D6)</f>
        <v>12500</v>
      </c>
      <c r="F6" s="1">
        <f>SUM(E6*330)</f>
        <v>4125000</v>
      </c>
      <c r="G6" s="1">
        <v>2.1</v>
      </c>
      <c r="H6" s="1">
        <f>SUM(F6/G6)</f>
        <v>1964285.7142857143</v>
      </c>
      <c r="I6" s="2">
        <v>5.6</v>
      </c>
      <c r="J6" s="4">
        <f>SUM(I6/G6*3)</f>
        <v>8</v>
      </c>
      <c r="K6" s="1">
        <f>SUM(J6*F6)</f>
        <v>33000000</v>
      </c>
      <c r="L6" s="20"/>
      <c r="M6" s="21"/>
    </row>
    <row r="7" spans="1:13" s="19" customFormat="1" ht="11.1" customHeight="1" x14ac:dyDescent="0.2">
      <c r="A7" s="1" t="s">
        <v>24</v>
      </c>
      <c r="B7" s="1" t="s">
        <v>5</v>
      </c>
      <c r="C7" s="1">
        <v>60</v>
      </c>
      <c r="D7" s="1">
        <v>250</v>
      </c>
      <c r="E7" s="1">
        <f>SUM(C7*D7)</f>
        <v>15000</v>
      </c>
      <c r="F7" s="1">
        <f>SUM(E7*330)</f>
        <v>4950000</v>
      </c>
      <c r="G7" s="1">
        <v>7</v>
      </c>
      <c r="H7" s="1">
        <f>SUM(F7/G7)</f>
        <v>707142.85714285716</v>
      </c>
      <c r="I7" s="2">
        <v>6.6</v>
      </c>
      <c r="J7" s="1">
        <f t="shared" ref="J7:J9" si="0">SUM(I7/G7*3)</f>
        <v>2.8285714285714283</v>
      </c>
      <c r="K7" s="1">
        <f t="shared" ref="K7:K9" si="1">SUM(J7*F7)</f>
        <v>14001428.571428571</v>
      </c>
      <c r="L7" s="22"/>
      <c r="M7" s="21"/>
    </row>
    <row r="8" spans="1:13" s="19" customFormat="1" ht="11.1" customHeight="1" x14ac:dyDescent="0.2">
      <c r="A8" s="1" t="s">
        <v>7</v>
      </c>
      <c r="B8" s="1" t="s">
        <v>0</v>
      </c>
      <c r="C8" s="1">
        <v>50</v>
      </c>
      <c r="D8" s="1">
        <v>250</v>
      </c>
      <c r="E8" s="1">
        <f>SUM(C8*D8)</f>
        <v>12500</v>
      </c>
      <c r="F8" s="1">
        <f>SUM(E8*330)</f>
        <v>4125000</v>
      </c>
      <c r="G8" s="1">
        <v>6</v>
      </c>
      <c r="H8" s="1">
        <f>SUM(F8/G8)</f>
        <v>687500</v>
      </c>
      <c r="I8" s="2">
        <v>5.6</v>
      </c>
      <c r="J8" s="1">
        <f t="shared" si="0"/>
        <v>2.8</v>
      </c>
      <c r="K8" s="1">
        <f t="shared" si="1"/>
        <v>11550000</v>
      </c>
      <c r="L8" s="20"/>
      <c r="M8" s="21"/>
    </row>
    <row r="9" spans="1:13" s="19" customFormat="1" ht="11.1" customHeight="1" x14ac:dyDescent="0.2">
      <c r="A9" s="23" t="s">
        <v>4</v>
      </c>
      <c r="B9" s="23" t="s">
        <v>5</v>
      </c>
      <c r="C9" s="23">
        <v>30</v>
      </c>
      <c r="D9" s="23">
        <v>250</v>
      </c>
      <c r="E9" s="23">
        <f>SUM(C9*D9)</f>
        <v>7500</v>
      </c>
      <c r="F9" s="23">
        <f>SUM(E9*330)</f>
        <v>2475000</v>
      </c>
      <c r="G9" s="23">
        <v>25</v>
      </c>
      <c r="H9" s="23">
        <f>SUM(F9/G9)</f>
        <v>99000</v>
      </c>
      <c r="I9" s="47">
        <v>6.6</v>
      </c>
      <c r="J9" s="1">
        <f t="shared" si="0"/>
        <v>0.79200000000000004</v>
      </c>
      <c r="K9" s="1">
        <f t="shared" si="1"/>
        <v>1960200</v>
      </c>
      <c r="L9" s="20"/>
      <c r="M9" s="21"/>
    </row>
    <row r="10" spans="1:13" s="19" customFormat="1" ht="11.1" customHeight="1" x14ac:dyDescent="0.2">
      <c r="A10" s="24" t="s">
        <v>1</v>
      </c>
      <c r="B10" s="25"/>
      <c r="C10" s="25"/>
      <c r="D10" s="25"/>
      <c r="E10" s="26">
        <f>SUM(E6:E8)</f>
        <v>40000</v>
      </c>
      <c r="F10" s="26">
        <f>SUM(F6:F9)</f>
        <v>15675000</v>
      </c>
      <c r="G10" s="25"/>
      <c r="H10" s="26">
        <f>SUM(H6:H8)</f>
        <v>3358928.5714285714</v>
      </c>
      <c r="I10" s="25"/>
      <c r="J10" s="26"/>
      <c r="K10" s="26">
        <f>SUM(K6:K9)</f>
        <v>60511628.571428567</v>
      </c>
      <c r="M10" s="21"/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2021-09-21T03:13:33Z</cp:lastPrinted>
  <dcterms:created xsi:type="dcterms:W3CDTF">2021-09-20T19:31:00Z</dcterms:created>
  <dcterms:modified xsi:type="dcterms:W3CDTF">2021-10-15T17:23:03Z</dcterms:modified>
</cp:coreProperties>
</file>